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lessiobertera/Desktop/ANALISI ACQUA/FILE BALLING/"/>
    </mc:Choice>
  </mc:AlternateContent>
  <xr:revisionPtr revIDLastSave="0" documentId="13_ncr:1_{4CF90C64-ABB0-D340-84EA-76F78BD54AF8}" xr6:coauthVersionLast="47" xr6:coauthVersionMax="47" xr10:uidLastSave="{00000000-0000-0000-0000-000000000000}"/>
  <bookViews>
    <workbookView xWindow="780" yWindow="500" windowWidth="27820" windowHeight="20760" xr2:uid="{F2546EE6-1CD5-734A-BE62-83AAC5CDA44C}"/>
  </bookViews>
  <sheets>
    <sheet name="istruzioni" sheetId="7" r:id="rId1"/>
    <sheet name="DATABASE 2" sheetId="3" state="hidden" r:id="rId2"/>
    <sheet name="Calcolatore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5" l="1"/>
  <c r="E21" i="5"/>
  <c r="D21" i="5"/>
  <c r="F18" i="5"/>
  <c r="E18" i="5"/>
  <c r="D18" i="5"/>
  <c r="G21" i="5" l="1"/>
  <c r="F14" i="5"/>
  <c r="E14" i="5"/>
  <c r="D14" i="5"/>
  <c r="E11" i="5"/>
  <c r="F11" i="5"/>
  <c r="D11" i="5"/>
  <c r="G14" i="5" l="1"/>
  <c r="G18" i="5"/>
  <c r="H18" i="5" s="1"/>
  <c r="H21" i="5" s="1"/>
  <c r="B21" i="5" s="1"/>
  <c r="G11" i="5"/>
  <c r="H11" i="5" s="1"/>
  <c r="H14" i="5" s="1"/>
  <c r="B14" i="5" s="1"/>
  <c r="D7" i="5"/>
  <c r="F7" i="5"/>
  <c r="E7" i="5"/>
  <c r="F4" i="5"/>
  <c r="E4" i="5"/>
  <c r="D4" i="5"/>
  <c r="G7" i="5" l="1"/>
  <c r="G4" i="5"/>
  <c r="H4" i="5" s="1"/>
  <c r="H7" i="5" s="1"/>
  <c r="B7" i="5" s="1"/>
  <c r="B19" i="3" l="1"/>
</calcChain>
</file>

<file path=xl/sharedStrings.xml><?xml version="1.0" encoding="utf-8"?>
<sst xmlns="http://schemas.openxmlformats.org/spreadsheetml/2006/main" count="58" uniqueCount="40">
  <si>
    <t>KH</t>
  </si>
  <si>
    <t>CA</t>
  </si>
  <si>
    <t>MG</t>
  </si>
  <si>
    <t>AQUAFOREST COMPONENTS 1+2+3+</t>
  </si>
  <si>
    <t>AQUAFOREST COMPONENTS PRO</t>
  </si>
  <si>
    <t>BEA LIQUIDO</t>
  </si>
  <si>
    <t>BEA POLVERE</t>
  </si>
  <si>
    <t>EQUO DOSO REEF 1-2-3-4</t>
  </si>
  <si>
    <t>FAUNA MARIN LIGHT SET</t>
  </si>
  <si>
    <t>MODERN REEF 7.7</t>
  </si>
  <si>
    <t>MODERN REEF CLASSIC</t>
  </si>
  <si>
    <t>NYOS ION-B</t>
  </si>
  <si>
    <t>OCEANLIFE REEF SYSTEM</t>
  </si>
  <si>
    <t>RED SEA ABC</t>
  </si>
  <si>
    <t>REEF FACTORY SMART</t>
  </si>
  <si>
    <t>TRITON CORE 7 (base o flex)</t>
  </si>
  <si>
    <t>TROPIC MARIN ALL-FOR-REEF</t>
  </si>
  <si>
    <t>TROPIC MARIN</t>
  </si>
  <si>
    <t>UNICA</t>
  </si>
  <si>
    <t>XAQUA</t>
  </si>
  <si>
    <t>BALLING</t>
  </si>
  <si>
    <t>ML</t>
  </si>
  <si>
    <t>L</t>
  </si>
  <si>
    <t>OCEAMO DUO</t>
  </si>
  <si>
    <t>CORAL ESSENTIAL</t>
  </si>
  <si>
    <t>AT ESSENTIALI PRO</t>
  </si>
  <si>
    <t>MODERN REEF ONE-4 REEF</t>
  </si>
  <si>
    <t>ATI ESSENTIAL SPS</t>
  </si>
  <si>
    <t>YORAH Y3</t>
  </si>
  <si>
    <t>dosaggio attuale</t>
  </si>
  <si>
    <t>nuovo dosaggio</t>
  </si>
  <si>
    <t>ML2</t>
  </si>
  <si>
    <t>MG3</t>
  </si>
  <si>
    <t>L4</t>
  </si>
  <si>
    <t>ML5</t>
  </si>
  <si>
    <t>MG6</t>
  </si>
  <si>
    <t>L7</t>
  </si>
  <si>
    <t>Balling in uso</t>
  </si>
  <si>
    <t>Nuovo balling</t>
  </si>
  <si>
    <t>Calcolatore  Switch Balling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</si>
</sst>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8"/>
      <color theme="4"/>
      <name val="Aptos Narrow"/>
      <scheme val="minor"/>
    </font>
    <font>
      <b/>
      <sz val="18"/>
      <color theme="1"/>
      <name val="Aptos Narrow"/>
      <scheme val="minor"/>
    </font>
    <font>
      <sz val="12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">
    <xf numFmtId="0" fontId="0" fillId="0" borderId="0" xfId="0"/>
    <xf numFmtId="0" fontId="1" fillId="0" borderId="0" xfId="0" applyFont="1"/>
    <xf numFmtId="0" fontId="0" fillId="3" borderId="0" xfId="0" applyFill="1"/>
    <xf numFmtId="0" fontId="2" fillId="3" borderId="0" xfId="1" applyFill="1"/>
    <xf numFmtId="0" fontId="3" fillId="0" borderId="0" xfId="0" applyFont="1"/>
    <xf numFmtId="2" fontId="1" fillId="2" borderId="0" xfId="0" applyNumberFormat="1" applyFont="1" applyFill="1" applyProtection="1">
      <protection locked="0"/>
    </xf>
    <xf numFmtId="2" fontId="1" fillId="8" borderId="0" xfId="0" applyNumberFormat="1" applyFont="1" applyFill="1"/>
    <xf numFmtId="0" fontId="5" fillId="5" borderId="0" xfId="0" applyFont="1" applyFill="1" applyAlignment="1">
      <alignment horizontal="center" vertical="center"/>
    </xf>
    <xf numFmtId="0" fontId="0" fillId="9" borderId="0" xfId="0" applyFill="1"/>
    <xf numFmtId="0" fontId="6" fillId="0" borderId="0" xfId="0" applyFont="1" applyAlignment="1">
      <alignment vertical="center"/>
    </xf>
    <xf numFmtId="0" fontId="1" fillId="6" borderId="0" xfId="0" applyFont="1" applyFill="1" applyProtection="1">
      <protection locked="0"/>
    </xf>
    <xf numFmtId="0" fontId="1" fillId="7" borderId="0" xfId="0" applyFont="1" applyFill="1" applyProtection="1"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4" borderId="0" xfId="0" applyFont="1" applyFill="1" applyAlignment="1">
      <alignment horizontal="center"/>
    </xf>
  </cellXfs>
  <cellStyles count="3">
    <cellStyle name="Normale" xfId="0" builtinId="0"/>
    <cellStyle name="Normale 2" xfId="1" xr:uid="{1C1FF6EF-4A92-3345-B8D2-220D7C448051}"/>
    <cellStyle name="Normale 4" xfId="2" xr:uid="{A39C81A0-BA10-924F-984D-64342D23C78A}"/>
  </cellStyles>
  <dxfs count="11"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76932</xdr:colOff>
      <xdr:row>1</xdr:row>
      <xdr:rowOff>126999</xdr:rowOff>
    </xdr:from>
    <xdr:to>
      <xdr:col>7</xdr:col>
      <xdr:colOff>179294</xdr:colOff>
      <xdr:row>57</xdr:row>
      <xdr:rowOff>108859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DFB27748-1A91-CA4C-8910-DD09638120AC}"/>
            </a:ext>
          </a:extLst>
        </xdr:cNvPr>
        <xdr:cNvSpPr txBox="1"/>
      </xdr:nvSpPr>
      <xdr:spPr>
        <a:xfrm>
          <a:off x="902432" y="326570"/>
          <a:ext cx="5055362" cy="11157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ISTRUZIONI SWITC BALLING</a:t>
          </a:r>
          <a:r>
            <a:rPr lang="it-IT" sz="1100" b="1" baseline="0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DUREZZA CARBONATICA (KH)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PRIMA DI PROCEDERE CON L'INSERIMENTO DEI DATI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selezionare la cella </a:t>
          </a:r>
          <a:r>
            <a:rPr lang="it-IT" sz="1100" b="1">
              <a:solidFill>
                <a:schemeClr val="accent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A4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fianco della stessa trovate una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freccia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cliccandoci sopra si aprirà un menù a tendina da cui potrete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selezionare il balling utilizzato.</a:t>
          </a:r>
        </a:p>
        <a:p>
          <a:endParaRPr lang="it-IT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selezionare la cella </a:t>
          </a:r>
          <a:r>
            <a:rPr lang="it-IT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A7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fianco della stessa trovate una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freccia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cliccandoci sopra si aprirà un menù a tendina da cui potrete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selezionare il balling che verrà atilizzato.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B4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immettere gli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ML </a:t>
          </a:r>
          <a:r>
            <a:rPr lang="it-IT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che si stanno dosando.</a:t>
          </a:r>
          <a:endParaRPr lang="it-IT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B7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in automatico verranno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mostfati gli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ML </a:t>
          </a:r>
          <a:r>
            <a:rPr lang="it-IT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 dosare del nuovo balling.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 ISTRUZIONI SWITC</a:t>
          </a:r>
          <a:r>
            <a:rPr lang="it-IT" sz="1100" b="1" baseline="0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BALLING CALCIO (CA) </a:t>
          </a:r>
        </a:p>
        <a:p>
          <a:pPr algn="ctr"/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PRIMA DI PROCEDERE CON L'INSERIMENTO DEI DATI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selezionare la cella </a:t>
          </a:r>
          <a:r>
            <a:rPr lang="it-IT" sz="1100" b="1">
              <a:solidFill>
                <a:schemeClr val="accent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A11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fianco della stessa trovate una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freccia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cliccandoci sopra si aprirà un menù a tendina da cui potrete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selezionare il balling utilizzato.</a:t>
          </a:r>
        </a:p>
        <a:p>
          <a:endParaRPr lang="it-IT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selezionare la cella </a:t>
          </a:r>
          <a:r>
            <a:rPr lang="it-IT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A14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fianco della stessa trovate una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freccia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cliccandoci sopra si aprirà un menù a tendina da cui potrete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selezionare il balling che verrà atilizzato.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B11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immettere gli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ML </a:t>
          </a:r>
          <a:r>
            <a:rPr lang="it-IT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che si stanno dosando.</a:t>
          </a:r>
          <a:endParaRPr lang="it-IT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B14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in automatico verranno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mostfati gli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ML </a:t>
          </a:r>
          <a:r>
            <a:rPr lang="it-IT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 dosare del nuovo balling.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 ISTRUZIONI SWITC</a:t>
          </a:r>
          <a:r>
            <a:rPr lang="it-IT" sz="1100" b="1" baseline="0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BALLING MAGNESIO (MG) - 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PRIMA DI PROCEDERE CON L'INSERIMENTO DEI DATI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selezionare la cella </a:t>
          </a:r>
          <a:r>
            <a:rPr lang="it-IT" sz="1100" b="1">
              <a:solidFill>
                <a:schemeClr val="accent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A18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fianco della stessa trovate una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freccia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cliccandoci sopra si aprirà un menù a tendina da cui potrete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selezionare il balling utilizzato.</a:t>
          </a:r>
        </a:p>
        <a:p>
          <a:endParaRPr lang="it-IT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selezionare la cella </a:t>
          </a:r>
          <a:r>
            <a:rPr lang="it-IT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A21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fianco della stessa trovate una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freccia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cliccandoci sopra si aprirà un menù a tendina da cui potrete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selezionare il balling che verrà atilizzato.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B18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immettere gli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ML </a:t>
          </a:r>
          <a:r>
            <a:rPr lang="it-IT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che si stanno dosando.</a:t>
          </a:r>
          <a:endParaRPr lang="it-IT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cella </a:t>
          </a:r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B21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in automatico verranno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mostfati gli 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ML </a:t>
          </a:r>
          <a:r>
            <a:rPr lang="it-IT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 dosare del nuovo balling.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2</xdr:col>
      <xdr:colOff>440764</xdr:colOff>
      <xdr:row>6</xdr:row>
      <xdr:rowOff>102543</xdr:rowOff>
    </xdr:from>
    <xdr:to>
      <xdr:col>5</xdr:col>
      <xdr:colOff>327213</xdr:colOff>
      <xdr:row>13</xdr:row>
      <xdr:rowOff>191247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91AC5EC-0AA6-C641-8B36-0AE4773C8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9235" y="1312778"/>
          <a:ext cx="2374154" cy="1500645"/>
        </a:xfrm>
        <a:prstGeom prst="rect">
          <a:avLst/>
        </a:prstGeom>
      </xdr:spPr>
    </xdr:pic>
    <xdr:clientData/>
  </xdr:twoCellAnchor>
  <xdr:twoCellAnchor editAs="oneCell">
    <xdr:from>
      <xdr:col>2</xdr:col>
      <xdr:colOff>336176</xdr:colOff>
      <xdr:row>17</xdr:row>
      <xdr:rowOff>67235</xdr:rowOff>
    </xdr:from>
    <xdr:to>
      <xdr:col>5</xdr:col>
      <xdr:colOff>276412</xdr:colOff>
      <xdr:row>29</xdr:row>
      <xdr:rowOff>32406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6C51E3DA-BBE3-939C-A655-03FC1F395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4647" y="3496235"/>
          <a:ext cx="2427941" cy="2385642"/>
        </a:xfrm>
        <a:prstGeom prst="rect">
          <a:avLst/>
        </a:prstGeom>
      </xdr:spPr>
    </xdr:pic>
    <xdr:clientData/>
  </xdr:twoCellAnchor>
  <xdr:twoCellAnchor>
    <xdr:from>
      <xdr:col>0</xdr:col>
      <xdr:colOff>562429</xdr:colOff>
      <xdr:row>59</xdr:row>
      <xdr:rowOff>0</xdr:rowOff>
    </xdr:from>
    <xdr:to>
      <xdr:col>7</xdr:col>
      <xdr:colOff>788615</xdr:colOff>
      <xdr:row>68</xdr:row>
      <xdr:rowOff>22418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82EA1EC3-5C39-924B-8B85-C3CCE409A350}"/>
            </a:ext>
          </a:extLst>
        </xdr:cNvPr>
        <xdr:cNvGrpSpPr/>
      </xdr:nvGrpSpPr>
      <xdr:grpSpPr>
        <a:xfrm>
          <a:off x="562429" y="11774714"/>
          <a:ext cx="6004686" cy="1818561"/>
          <a:chOff x="416281" y="10851853"/>
          <a:chExt cx="6004686" cy="1863918"/>
        </a:xfrm>
      </xdr:grpSpPr>
      <xdr:grpSp>
        <xdr:nvGrpSpPr>
          <xdr:cNvPr id="5" name="Gruppo 4">
            <a:extLst>
              <a:ext uri="{FF2B5EF4-FFF2-40B4-BE49-F238E27FC236}">
                <a16:creationId xmlns:a16="http://schemas.microsoft.com/office/drawing/2014/main" id="{4DC9C4E4-8E65-061F-4205-0F7DD36A67CC}"/>
              </a:ext>
            </a:extLst>
          </xdr:cNvPr>
          <xdr:cNvGrpSpPr/>
        </xdr:nvGrpSpPr>
        <xdr:grpSpPr>
          <a:xfrm>
            <a:off x="2000430" y="10851853"/>
            <a:ext cx="4420537" cy="1863918"/>
            <a:chOff x="2269761" y="7135092"/>
            <a:chExt cx="5268117" cy="2193863"/>
          </a:xfrm>
        </xdr:grpSpPr>
        <xdr:pic>
          <xdr:nvPicPr>
            <xdr:cNvPr id="7" name="Immagine 6">
              <a:extLst>
                <a:ext uri="{FF2B5EF4-FFF2-40B4-BE49-F238E27FC236}">
                  <a16:creationId xmlns:a16="http://schemas.microsoft.com/office/drawing/2014/main" id="{19FAC861-3EEA-8DB8-D390-77583A9928BD}"/>
                </a:ext>
              </a:extLst>
            </xdr:cNvPr>
            <xdr:cNvPicPr>
              <a:picLocks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5159573" y="7135092"/>
              <a:ext cx="2378305" cy="2193863"/>
            </a:xfrm>
            <a:prstGeom prst="rect">
              <a:avLst/>
            </a:prstGeom>
          </xdr:spPr>
        </xdr:pic>
        <xdr:pic>
          <xdr:nvPicPr>
            <xdr:cNvPr id="8" name="Immagine 7">
              <a:extLst>
                <a:ext uri="{FF2B5EF4-FFF2-40B4-BE49-F238E27FC236}">
                  <a16:creationId xmlns:a16="http://schemas.microsoft.com/office/drawing/2014/main" id="{434D1436-F72F-F1E6-9842-1304062F3FE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2269761" y="7608455"/>
              <a:ext cx="3149308" cy="1069478"/>
            </a:xfrm>
            <a:prstGeom prst="rect">
              <a:avLst/>
            </a:prstGeom>
          </xdr:spPr>
        </xdr:pic>
      </xdr:grpSp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547E2737-F3A9-C73A-7EA4-D7E0D34CCB2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6281" y="10999609"/>
            <a:ext cx="1463040" cy="146304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154212</xdr:rowOff>
    </xdr:from>
    <xdr:to>
      <xdr:col>3</xdr:col>
      <xdr:colOff>719131</xdr:colOff>
      <xdr:row>32</xdr:row>
      <xdr:rowOff>145141</xdr:rowOff>
    </xdr:to>
    <xdr:grpSp>
      <xdr:nvGrpSpPr>
        <xdr:cNvPr id="12" name="Gruppo 11">
          <a:extLst>
            <a:ext uri="{FF2B5EF4-FFF2-40B4-BE49-F238E27FC236}">
              <a16:creationId xmlns:a16="http://schemas.microsoft.com/office/drawing/2014/main" id="{4646DA93-6E36-B047-9F82-FCA443784DE0}"/>
            </a:ext>
          </a:extLst>
        </xdr:cNvPr>
        <xdr:cNvGrpSpPr/>
      </xdr:nvGrpSpPr>
      <xdr:grpSpPr>
        <a:xfrm>
          <a:off x="0" y="4980212"/>
          <a:ext cx="6434131" cy="1986643"/>
          <a:chOff x="416281" y="10851853"/>
          <a:chExt cx="6084242" cy="1863918"/>
        </a:xfrm>
      </xdr:grpSpPr>
      <xdr:grpSp>
        <xdr:nvGrpSpPr>
          <xdr:cNvPr id="13" name="Gruppo 12">
            <a:extLst>
              <a:ext uri="{FF2B5EF4-FFF2-40B4-BE49-F238E27FC236}">
                <a16:creationId xmlns:a16="http://schemas.microsoft.com/office/drawing/2014/main" id="{D27B23D0-F6C8-549D-2C91-9D4D31544074}"/>
              </a:ext>
            </a:extLst>
          </xdr:cNvPr>
          <xdr:cNvGrpSpPr/>
        </xdr:nvGrpSpPr>
        <xdr:grpSpPr>
          <a:xfrm>
            <a:off x="2000430" y="10851853"/>
            <a:ext cx="4500093" cy="1863918"/>
            <a:chOff x="2269761" y="7135092"/>
            <a:chExt cx="5362927" cy="2193863"/>
          </a:xfrm>
        </xdr:grpSpPr>
        <xdr:pic>
          <xdr:nvPicPr>
            <xdr:cNvPr id="15" name="Immagine 14">
              <a:extLst>
                <a:ext uri="{FF2B5EF4-FFF2-40B4-BE49-F238E27FC236}">
                  <a16:creationId xmlns:a16="http://schemas.microsoft.com/office/drawing/2014/main" id="{858DE962-D9EA-0D14-629D-6B724C199646}"/>
                </a:ext>
              </a:extLst>
            </xdr:cNvPr>
            <xdr:cNvPicPr>
              <a:picLocks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5159573" y="7135092"/>
              <a:ext cx="2473115" cy="2193863"/>
            </a:xfrm>
            <a:prstGeom prst="rect">
              <a:avLst/>
            </a:prstGeom>
          </xdr:spPr>
        </xdr:pic>
        <xdr:pic>
          <xdr:nvPicPr>
            <xdr:cNvPr id="16" name="Immagine 15">
              <a:extLst>
                <a:ext uri="{FF2B5EF4-FFF2-40B4-BE49-F238E27FC236}">
                  <a16:creationId xmlns:a16="http://schemas.microsoft.com/office/drawing/2014/main" id="{67E4DB79-6E2B-ACAC-D536-80EAD2CCA62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2269761" y="7608455"/>
              <a:ext cx="3149308" cy="1069478"/>
            </a:xfrm>
            <a:prstGeom prst="rect">
              <a:avLst/>
            </a:prstGeom>
          </xdr:spPr>
        </xdr:pic>
      </xdr:grpSp>
      <xdr:pic>
        <xdr:nvPicPr>
          <xdr:cNvPr id="14" name="Immagine 13">
            <a:extLst>
              <a:ext uri="{FF2B5EF4-FFF2-40B4-BE49-F238E27FC236}">
                <a16:creationId xmlns:a16="http://schemas.microsoft.com/office/drawing/2014/main" id="{B3424813-4E0E-976D-B53D-2332DDBCB14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6281" y="10999609"/>
            <a:ext cx="1463040" cy="1463040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A85FFBA-9D34-2B4E-9BB8-5F605A2FC4EC}" name="BALLING" displayName="BALLING" ref="A4:J27" totalsRowShown="0" dataDxfId="10">
  <autoFilter ref="A4:J27" xr:uid="{FA85FFBA-9D34-2B4E-9BB8-5F605A2FC4EC}"/>
  <tableColumns count="10">
    <tableColumn id="1" xr3:uid="{3EE68FA0-E7E2-BF40-870B-4EC8D45E1220}" name="BALLING" dataDxfId="9"/>
    <tableColumn id="2" xr3:uid="{174DD3DE-3F6F-7849-8AE1-E68C3E9CC7F5}" name="ML" dataDxfId="8"/>
    <tableColumn id="3" xr3:uid="{8D69C65C-E510-1440-A261-1460A4B9919E}" name="MG" dataDxfId="7"/>
    <tableColumn id="4" xr3:uid="{2E53209E-265D-8241-BFD7-D6F2AD27DEAB}" name="L" dataDxfId="6"/>
    <tableColumn id="5" xr3:uid="{735BE520-EA7C-A34F-A4E4-3D46A2C26994}" name="ML2" dataDxfId="5"/>
    <tableColumn id="6" xr3:uid="{51537D76-1C46-274A-A72C-FFFF4C418924}" name="MG3" dataDxfId="4"/>
    <tableColumn id="7" xr3:uid="{E6DE134E-0B5A-084A-AA92-9358405546A7}" name="L4" dataDxfId="3"/>
    <tableColumn id="8" xr3:uid="{289BC8E1-F240-8E44-8EA4-9CDB735B8489}" name="ML5" dataDxfId="2"/>
    <tableColumn id="9" xr3:uid="{D3D1CB03-51AC-B140-A497-D887291FF1CE}" name="MG6" dataDxfId="1"/>
    <tableColumn id="10" xr3:uid="{715162B3-F5A7-3646-8E3B-B90EE7EF4431}" name="L7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5BDE3-BBB0-7442-BB53-A8D621310BFE}">
  <dimension ref="A1"/>
  <sheetViews>
    <sheetView tabSelected="1" zoomScale="140" zoomScaleNormal="140" workbookViewId="0">
      <selection activeCell="A60" sqref="A60"/>
    </sheetView>
  </sheetViews>
  <sheetFormatPr baseColWidth="10" defaultRowHeight="16" x14ac:dyDescent="0.2"/>
  <cols>
    <col min="1" max="16384" width="10.83203125" style="3"/>
  </cols>
  <sheetData/>
  <sheetProtection algorithmName="SHA-512" hashValue="FIp5VEttgQPJyKMEX4tu+Sx2LxDsr4E4l+zSWxipxxWvtIihpzK2z5QKIBXaqdb7cGXBN+pr8mRLg6xnIveC9g==" saltValue="jQ5dSovTKEeRZrTMsOvY/A==" spinCount="100000"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876DC-1C36-4C42-BEC7-DC3E6AE217FB}">
  <dimension ref="A2:J27"/>
  <sheetViews>
    <sheetView zoomScale="120" zoomScaleNormal="120" workbookViewId="0">
      <selection activeCell="I11" sqref="I11"/>
    </sheetView>
  </sheetViews>
  <sheetFormatPr baseColWidth="10" defaultRowHeight="16" x14ac:dyDescent="0.2"/>
  <cols>
    <col min="1" max="1" width="32" bestFit="1" customWidth="1"/>
  </cols>
  <sheetData>
    <row r="2" spans="1:10" x14ac:dyDescent="0.2">
      <c r="C2" s="12"/>
      <c r="D2" s="12"/>
    </row>
    <row r="3" spans="1:10" x14ac:dyDescent="0.2">
      <c r="B3" s="13" t="s">
        <v>0</v>
      </c>
      <c r="C3" s="13"/>
      <c r="D3" s="13"/>
      <c r="E3" s="13" t="s">
        <v>1</v>
      </c>
      <c r="F3" s="13"/>
      <c r="G3" s="13"/>
      <c r="H3" s="13" t="s">
        <v>2</v>
      </c>
      <c r="I3" s="13"/>
      <c r="J3" s="13"/>
    </row>
    <row r="4" spans="1:10" x14ac:dyDescent="0.2">
      <c r="A4" s="1" t="s">
        <v>20</v>
      </c>
      <c r="B4" t="s">
        <v>21</v>
      </c>
      <c r="C4" t="s">
        <v>2</v>
      </c>
      <c r="D4" t="s">
        <v>22</v>
      </c>
      <c r="E4" t="s">
        <v>31</v>
      </c>
      <c r="F4" t="s">
        <v>32</v>
      </c>
      <c r="G4" t="s">
        <v>33</v>
      </c>
      <c r="H4" t="s">
        <v>34</v>
      </c>
      <c r="I4" t="s">
        <v>35</v>
      </c>
      <c r="J4" t="s">
        <v>36</v>
      </c>
    </row>
    <row r="5" spans="1:10" x14ac:dyDescent="0.2">
      <c r="A5" s="8" t="s">
        <v>3</v>
      </c>
      <c r="B5" s="8">
        <v>50</v>
      </c>
      <c r="C5" s="8">
        <v>1.76</v>
      </c>
      <c r="D5" s="8">
        <v>100</v>
      </c>
      <c r="E5" s="8">
        <v>50</v>
      </c>
      <c r="F5" s="8">
        <v>9</v>
      </c>
      <c r="G5" s="8">
        <v>100</v>
      </c>
      <c r="H5" s="8"/>
      <c r="I5" s="8"/>
      <c r="J5" s="8"/>
    </row>
    <row r="6" spans="1:10" x14ac:dyDescent="0.2">
      <c r="A6" t="s">
        <v>4</v>
      </c>
      <c r="B6">
        <v>25</v>
      </c>
      <c r="C6">
        <v>1.76</v>
      </c>
      <c r="D6">
        <v>100</v>
      </c>
      <c r="E6">
        <v>25</v>
      </c>
      <c r="F6">
        <v>9</v>
      </c>
      <c r="G6">
        <v>100</v>
      </c>
      <c r="H6">
        <v>25</v>
      </c>
      <c r="I6">
        <v>0.76</v>
      </c>
      <c r="J6">
        <v>100</v>
      </c>
    </row>
    <row r="7" spans="1:10" x14ac:dyDescent="0.2">
      <c r="A7" s="8" t="s">
        <v>25</v>
      </c>
      <c r="B7" s="8">
        <v>7</v>
      </c>
      <c r="C7" s="8">
        <v>1</v>
      </c>
      <c r="D7" s="8">
        <v>100</v>
      </c>
      <c r="E7" s="8">
        <v>10</v>
      </c>
      <c r="F7" s="8">
        <v>10</v>
      </c>
      <c r="G7" s="8">
        <v>100</v>
      </c>
      <c r="H7" s="8"/>
      <c r="I7" s="8"/>
      <c r="J7" s="8"/>
    </row>
    <row r="8" spans="1:10" x14ac:dyDescent="0.2">
      <c r="A8" t="s">
        <v>27</v>
      </c>
      <c r="B8">
        <v>10</v>
      </c>
      <c r="C8">
        <v>1</v>
      </c>
      <c r="D8">
        <v>100</v>
      </c>
      <c r="E8">
        <v>1.4</v>
      </c>
      <c r="F8">
        <v>1</v>
      </c>
      <c r="G8">
        <v>100</v>
      </c>
    </row>
    <row r="9" spans="1:10" x14ac:dyDescent="0.2">
      <c r="A9" s="8" t="s">
        <v>5</v>
      </c>
      <c r="B9" s="8">
        <v>10</v>
      </c>
      <c r="C9" s="8">
        <v>2</v>
      </c>
      <c r="D9" s="8">
        <v>100</v>
      </c>
      <c r="E9" s="8">
        <v>10</v>
      </c>
      <c r="F9" s="8">
        <v>11</v>
      </c>
      <c r="G9" s="8">
        <v>100</v>
      </c>
      <c r="H9" s="8">
        <v>10</v>
      </c>
      <c r="I9" s="8">
        <v>4.8</v>
      </c>
      <c r="J9" s="8">
        <v>100</v>
      </c>
    </row>
    <row r="10" spans="1:10" x14ac:dyDescent="0.2">
      <c r="A10" t="s">
        <v>6</v>
      </c>
      <c r="B10">
        <v>10</v>
      </c>
      <c r="C10">
        <v>0.25</v>
      </c>
      <c r="D10">
        <v>100</v>
      </c>
      <c r="E10">
        <v>10</v>
      </c>
      <c r="F10">
        <v>20</v>
      </c>
      <c r="G10">
        <v>100</v>
      </c>
      <c r="H10">
        <v>10</v>
      </c>
      <c r="I10">
        <v>20</v>
      </c>
      <c r="J10">
        <v>100</v>
      </c>
    </row>
    <row r="11" spans="1:10" x14ac:dyDescent="0.2">
      <c r="A11" s="8" t="s">
        <v>24</v>
      </c>
      <c r="B11" s="8">
        <v>1</v>
      </c>
      <c r="C11" s="8">
        <v>1.8</v>
      </c>
      <c r="D11" s="8">
        <v>100</v>
      </c>
      <c r="E11" s="8">
        <v>1</v>
      </c>
      <c r="F11" s="8">
        <v>1</v>
      </c>
      <c r="G11" s="8">
        <v>100</v>
      </c>
      <c r="H11" s="8">
        <v>10</v>
      </c>
      <c r="I11" s="8">
        <v>1.25</v>
      </c>
      <c r="J11" s="8">
        <v>100</v>
      </c>
    </row>
    <row r="12" spans="1:10" x14ac:dyDescent="0.2">
      <c r="A12" t="s">
        <v>7</v>
      </c>
      <c r="B12">
        <v>10</v>
      </c>
      <c r="C12">
        <v>0.5</v>
      </c>
      <c r="D12">
        <v>100</v>
      </c>
      <c r="E12">
        <v>10</v>
      </c>
      <c r="F12">
        <v>5</v>
      </c>
      <c r="G12">
        <v>100</v>
      </c>
      <c r="H12">
        <v>10</v>
      </c>
      <c r="I12">
        <v>2</v>
      </c>
      <c r="J12">
        <v>100</v>
      </c>
    </row>
    <row r="13" spans="1:10" x14ac:dyDescent="0.2">
      <c r="A13" s="8" t="s">
        <v>8</v>
      </c>
      <c r="B13" s="8">
        <v>10</v>
      </c>
      <c r="C13" s="8">
        <v>0.5</v>
      </c>
      <c r="D13" s="8">
        <v>100</v>
      </c>
      <c r="E13" s="8">
        <v>10</v>
      </c>
      <c r="F13" s="8">
        <v>11</v>
      </c>
      <c r="G13" s="8">
        <v>100</v>
      </c>
      <c r="H13" s="8">
        <v>10</v>
      </c>
      <c r="I13" s="8">
        <v>5</v>
      </c>
      <c r="J13" s="8">
        <v>100</v>
      </c>
    </row>
    <row r="14" spans="1:10" x14ac:dyDescent="0.2">
      <c r="A14" t="s">
        <v>28</v>
      </c>
      <c r="B14">
        <v>10</v>
      </c>
      <c r="C14">
        <v>1.2</v>
      </c>
      <c r="D14">
        <v>100</v>
      </c>
      <c r="E14">
        <v>10</v>
      </c>
      <c r="F14">
        <v>8.4</v>
      </c>
      <c r="G14">
        <v>100</v>
      </c>
      <c r="H14">
        <v>10</v>
      </c>
      <c r="I14">
        <v>0.75</v>
      </c>
      <c r="J14">
        <v>100</v>
      </c>
    </row>
    <row r="15" spans="1:10" x14ac:dyDescent="0.2">
      <c r="A15" s="8" t="s">
        <v>9</v>
      </c>
      <c r="B15" s="8">
        <v>10</v>
      </c>
      <c r="C15" s="8">
        <v>2</v>
      </c>
      <c r="D15" s="8">
        <v>100</v>
      </c>
      <c r="E15" s="8"/>
      <c r="F15" s="8"/>
      <c r="G15" s="8"/>
      <c r="H15" s="8"/>
      <c r="I15" s="8"/>
      <c r="J15" s="8"/>
    </row>
    <row r="16" spans="1:10" x14ac:dyDescent="0.2">
      <c r="A16" t="s">
        <v>10</v>
      </c>
      <c r="B16">
        <v>10</v>
      </c>
      <c r="C16">
        <v>1</v>
      </c>
      <c r="D16">
        <v>100</v>
      </c>
    </row>
    <row r="17" spans="1:10" x14ac:dyDescent="0.2">
      <c r="A17" s="8" t="s">
        <v>26</v>
      </c>
      <c r="B17" s="8">
        <v>1</v>
      </c>
      <c r="C17" s="8">
        <v>7</v>
      </c>
      <c r="D17" s="8">
        <v>100</v>
      </c>
      <c r="E17" s="8"/>
      <c r="F17" s="8"/>
      <c r="G17" s="8"/>
      <c r="H17" s="8"/>
      <c r="I17" s="8"/>
      <c r="J17" s="8"/>
    </row>
    <row r="18" spans="1:10" x14ac:dyDescent="0.2">
      <c r="A18" t="s">
        <v>11</v>
      </c>
      <c r="B18">
        <v>1</v>
      </c>
      <c r="C18">
        <v>10</v>
      </c>
      <c r="D18">
        <v>100</v>
      </c>
      <c r="E18">
        <v>1</v>
      </c>
      <c r="F18">
        <v>72</v>
      </c>
      <c r="G18">
        <v>100</v>
      </c>
      <c r="H18">
        <v>1</v>
      </c>
      <c r="I18">
        <v>72</v>
      </c>
      <c r="J18">
        <v>100</v>
      </c>
    </row>
    <row r="19" spans="1:10" x14ac:dyDescent="0.2">
      <c r="A19" s="8" t="s">
        <v>23</v>
      </c>
      <c r="B19" s="8">
        <f>10000/1000</f>
        <v>10</v>
      </c>
      <c r="C19" s="8">
        <v>10</v>
      </c>
      <c r="D19" s="8">
        <v>100</v>
      </c>
      <c r="E19" s="8">
        <v>10</v>
      </c>
      <c r="F19" s="8">
        <v>10</v>
      </c>
      <c r="G19" s="8">
        <v>100</v>
      </c>
      <c r="H19" s="8"/>
      <c r="I19" s="8"/>
      <c r="J19" s="8"/>
    </row>
    <row r="20" spans="1:10" x14ac:dyDescent="0.2">
      <c r="A20" t="s">
        <v>12</v>
      </c>
      <c r="B20">
        <v>10</v>
      </c>
      <c r="C20">
        <v>1</v>
      </c>
      <c r="D20">
        <v>100</v>
      </c>
      <c r="E20">
        <v>10</v>
      </c>
      <c r="F20">
        <v>11</v>
      </c>
      <c r="G20">
        <v>100</v>
      </c>
      <c r="H20">
        <v>10</v>
      </c>
      <c r="I20">
        <v>4.5</v>
      </c>
      <c r="J20">
        <v>100</v>
      </c>
    </row>
    <row r="21" spans="1:10" x14ac:dyDescent="0.2">
      <c r="A21" s="8" t="s">
        <v>13</v>
      </c>
      <c r="B21" s="8">
        <v>1</v>
      </c>
      <c r="C21" s="8">
        <v>0.1</v>
      </c>
      <c r="D21" s="8">
        <v>100</v>
      </c>
      <c r="E21" s="8">
        <v>1</v>
      </c>
      <c r="F21" s="8">
        <v>2</v>
      </c>
      <c r="G21" s="8">
        <v>100</v>
      </c>
      <c r="H21" s="8">
        <v>1</v>
      </c>
      <c r="I21" s="8">
        <v>1</v>
      </c>
      <c r="J21" s="8">
        <v>100</v>
      </c>
    </row>
    <row r="22" spans="1:10" x14ac:dyDescent="0.2">
      <c r="A22" t="s">
        <v>14</v>
      </c>
      <c r="B22">
        <v>10</v>
      </c>
      <c r="C22">
        <v>0.56999999999999995</v>
      </c>
      <c r="D22">
        <v>100</v>
      </c>
      <c r="E22">
        <v>10</v>
      </c>
      <c r="F22">
        <v>4</v>
      </c>
      <c r="G22">
        <v>100</v>
      </c>
      <c r="H22">
        <v>10</v>
      </c>
      <c r="I22">
        <v>0.34</v>
      </c>
      <c r="J22">
        <v>100</v>
      </c>
    </row>
    <row r="23" spans="1:10" x14ac:dyDescent="0.2">
      <c r="A23" s="8" t="s">
        <v>15</v>
      </c>
      <c r="B23" s="8">
        <v>10</v>
      </c>
      <c r="C23" s="8">
        <v>1.95</v>
      </c>
      <c r="D23" s="8">
        <v>100</v>
      </c>
      <c r="E23" s="8">
        <v>10</v>
      </c>
      <c r="F23" s="8">
        <v>9</v>
      </c>
      <c r="G23" s="8">
        <v>100</v>
      </c>
      <c r="H23" s="8">
        <v>10</v>
      </c>
      <c r="I23" s="8">
        <v>9</v>
      </c>
      <c r="J23" s="8">
        <v>100</v>
      </c>
    </row>
    <row r="24" spans="1:10" x14ac:dyDescent="0.2">
      <c r="A24" t="s">
        <v>17</v>
      </c>
      <c r="B24">
        <v>50</v>
      </c>
      <c r="C24">
        <v>1.4</v>
      </c>
      <c r="D24">
        <v>100</v>
      </c>
      <c r="E24">
        <v>50</v>
      </c>
      <c r="F24">
        <v>10</v>
      </c>
      <c r="G24">
        <v>100</v>
      </c>
      <c r="H24">
        <v>50</v>
      </c>
      <c r="I24">
        <v>10</v>
      </c>
      <c r="J24">
        <v>100</v>
      </c>
    </row>
    <row r="25" spans="1:10" x14ac:dyDescent="0.2">
      <c r="A25" s="8" t="s">
        <v>16</v>
      </c>
      <c r="B25" s="8">
        <v>5</v>
      </c>
      <c r="C25" s="8">
        <v>0.28000000000000003</v>
      </c>
      <c r="D25" s="8">
        <v>100</v>
      </c>
      <c r="E25" s="8"/>
      <c r="F25" s="8"/>
      <c r="G25" s="8"/>
      <c r="H25" s="8"/>
      <c r="I25" s="8"/>
      <c r="J25" s="8"/>
    </row>
    <row r="26" spans="1:10" x14ac:dyDescent="0.2">
      <c r="A26" t="s">
        <v>18</v>
      </c>
      <c r="B26">
        <v>50</v>
      </c>
      <c r="C26">
        <v>1.4</v>
      </c>
      <c r="D26">
        <v>100</v>
      </c>
      <c r="E26">
        <v>50</v>
      </c>
      <c r="F26">
        <v>10</v>
      </c>
      <c r="G26">
        <v>100</v>
      </c>
      <c r="H26">
        <v>50</v>
      </c>
      <c r="I26">
        <v>10</v>
      </c>
      <c r="J26">
        <v>100</v>
      </c>
    </row>
    <row r="27" spans="1:10" x14ac:dyDescent="0.2">
      <c r="A27" s="8" t="s">
        <v>19</v>
      </c>
      <c r="B27" s="8">
        <v>30</v>
      </c>
      <c r="C27" s="8">
        <v>1</v>
      </c>
      <c r="D27" s="8">
        <v>100</v>
      </c>
      <c r="E27" s="8">
        <v>10</v>
      </c>
      <c r="F27" s="8">
        <v>10</v>
      </c>
      <c r="G27" s="8">
        <v>100</v>
      </c>
      <c r="H27" s="8">
        <v>20</v>
      </c>
      <c r="I27" s="8">
        <v>10</v>
      </c>
      <c r="J27" s="8">
        <v>100</v>
      </c>
    </row>
  </sheetData>
  <sheetProtection algorithmName="SHA-512" hashValue="LpnYq9kuyOqCqldEi/EjTcQXqxb0i5jyjoSNvjPsedAGFrnD0umLpRh8oi33UK0X/NLIYAZLThtqwXNXgZmeKA==" saltValue="lw834tr/6x0drO06P//qiQ==" spinCount="100000" sheet="1" objects="1" scenarios="1"/>
  <sortState xmlns:xlrd2="http://schemas.microsoft.com/office/spreadsheetml/2017/richdata2" ref="A5:J27">
    <sortCondition ref="A5:A27"/>
  </sortState>
  <mergeCells count="4">
    <mergeCell ref="C2:D2"/>
    <mergeCell ref="B3:D3"/>
    <mergeCell ref="E3:G3"/>
    <mergeCell ref="H3:J3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39846-A352-8140-B728-A81A2869C942}">
  <dimension ref="A1:J35"/>
  <sheetViews>
    <sheetView zoomScale="140" zoomScaleNormal="140" workbookViewId="0">
      <selection activeCell="H14" sqref="H14"/>
    </sheetView>
  </sheetViews>
  <sheetFormatPr baseColWidth="10" defaultRowHeight="16" x14ac:dyDescent="0.2"/>
  <cols>
    <col min="1" max="1" width="32" bestFit="1" customWidth="1"/>
    <col min="3" max="3" width="32.1640625" customWidth="1"/>
  </cols>
  <sheetData>
    <row r="1" spans="1:9" ht="24" x14ac:dyDescent="0.3">
      <c r="A1" s="14" t="s">
        <v>39</v>
      </c>
      <c r="B1" s="14"/>
      <c r="C1" s="14"/>
      <c r="D1" s="4"/>
      <c r="E1" s="4"/>
      <c r="F1" s="4"/>
      <c r="G1" s="4"/>
      <c r="H1" s="4"/>
      <c r="I1" s="4"/>
    </row>
    <row r="2" spans="1:9" ht="24" x14ac:dyDescent="0.2">
      <c r="B2" s="7" t="s">
        <v>0</v>
      </c>
      <c r="D2" s="4"/>
      <c r="E2" s="4"/>
      <c r="F2" s="4"/>
      <c r="G2" s="4"/>
      <c r="H2" s="4"/>
      <c r="I2" s="4"/>
    </row>
    <row r="3" spans="1:9" x14ac:dyDescent="0.2">
      <c r="A3" s="1" t="s">
        <v>37</v>
      </c>
      <c r="D3" s="4"/>
      <c r="E3" s="4"/>
      <c r="F3" s="4"/>
      <c r="G3" s="4"/>
      <c r="H3" s="4"/>
      <c r="I3" s="4"/>
    </row>
    <row r="4" spans="1:9" x14ac:dyDescent="0.2">
      <c r="A4" s="10" t="s">
        <v>3</v>
      </c>
      <c r="B4" s="5"/>
      <c r="C4" s="1" t="s">
        <v>29</v>
      </c>
      <c r="D4" s="9">
        <f>VLOOKUP($A$4,BALLING[],2,FALSE)</f>
        <v>50</v>
      </c>
      <c r="E4" s="9">
        <f>VLOOKUP(A4,BALLING[],3,FALSE)</f>
        <v>1.76</v>
      </c>
      <c r="F4" s="9">
        <f>VLOOKUP(A4,BALLING[],4,FALSE)</f>
        <v>100</v>
      </c>
      <c r="G4" s="4">
        <f>E4/D4</f>
        <v>3.5200000000000002E-2</v>
      </c>
      <c r="H4" s="4">
        <f>B4*G4</f>
        <v>0</v>
      </c>
      <c r="I4" s="4"/>
    </row>
    <row r="5" spans="1:9" x14ac:dyDescent="0.2">
      <c r="D5" s="4"/>
      <c r="E5" s="4"/>
      <c r="F5" s="4"/>
      <c r="G5" s="4"/>
      <c r="H5" s="4"/>
      <c r="I5" s="4"/>
    </row>
    <row r="6" spans="1:9" x14ac:dyDescent="0.2">
      <c r="A6" s="1" t="s">
        <v>38</v>
      </c>
      <c r="D6" s="4"/>
      <c r="E6" s="4"/>
      <c r="F6" s="4"/>
      <c r="G6" s="4"/>
      <c r="H6" s="4"/>
      <c r="I6" s="4"/>
    </row>
    <row r="7" spans="1:9" x14ac:dyDescent="0.2">
      <c r="A7" s="11" t="s">
        <v>4</v>
      </c>
      <c r="B7" s="6">
        <f>H7</f>
        <v>0</v>
      </c>
      <c r="C7" s="1" t="s">
        <v>30</v>
      </c>
      <c r="D7" s="9">
        <f>VLOOKUP(A7,BALLING[],2,FALSE)</f>
        <v>25</v>
      </c>
      <c r="E7" s="9">
        <f>VLOOKUP(A7,BALLING[],3,FALSE)</f>
        <v>1.76</v>
      </c>
      <c r="F7" s="9">
        <f>VLOOKUP(A7,BALLING[],4,FALSE)</f>
        <v>100</v>
      </c>
      <c r="G7" s="4">
        <f>E7/D7</f>
        <v>7.0400000000000004E-2</v>
      </c>
      <c r="H7" s="4">
        <f>(D7/E7)*H4</f>
        <v>0</v>
      </c>
      <c r="I7" s="4"/>
    </row>
    <row r="8" spans="1:9" x14ac:dyDescent="0.2">
      <c r="D8" s="4"/>
      <c r="E8" s="4"/>
      <c r="F8" s="4"/>
      <c r="G8" s="4"/>
      <c r="H8" s="4"/>
      <c r="I8" s="4"/>
    </row>
    <row r="9" spans="1:9" ht="24" x14ac:dyDescent="0.2">
      <c r="B9" s="7" t="s">
        <v>1</v>
      </c>
      <c r="D9" s="4"/>
      <c r="E9" s="4"/>
      <c r="F9" s="4"/>
      <c r="G9" s="4"/>
      <c r="H9" s="4"/>
      <c r="I9" s="4"/>
    </row>
    <row r="10" spans="1:9" x14ac:dyDescent="0.2">
      <c r="A10" s="1" t="s">
        <v>37</v>
      </c>
      <c r="D10" s="4"/>
      <c r="E10" s="4"/>
      <c r="F10" s="4"/>
      <c r="G10" s="4"/>
      <c r="H10" s="4"/>
      <c r="I10" s="4"/>
    </row>
    <row r="11" spans="1:9" x14ac:dyDescent="0.2">
      <c r="A11" s="10" t="s">
        <v>3</v>
      </c>
      <c r="B11" s="5"/>
      <c r="C11" s="1" t="s">
        <v>29</v>
      </c>
      <c r="D11" s="9">
        <f>VLOOKUP($A$11,BALLING[],5,FALSE)</f>
        <v>50</v>
      </c>
      <c r="E11" s="9">
        <f>VLOOKUP($A$11,BALLING[],6,FALSE)</f>
        <v>9</v>
      </c>
      <c r="F11" s="9">
        <f>VLOOKUP($A$11,BALLING[],7,FALSE)</f>
        <v>100</v>
      </c>
      <c r="G11" s="4">
        <f>E11/D11</f>
        <v>0.18</v>
      </c>
      <c r="H11" s="4">
        <f>B11*G11</f>
        <v>0</v>
      </c>
      <c r="I11" s="4"/>
    </row>
    <row r="12" spans="1:9" x14ac:dyDescent="0.2">
      <c r="D12" s="4"/>
      <c r="E12" s="4"/>
      <c r="F12" s="4"/>
      <c r="G12" s="4"/>
      <c r="H12" s="4"/>
      <c r="I12" s="4"/>
    </row>
    <row r="13" spans="1:9" x14ac:dyDescent="0.2">
      <c r="A13" s="1" t="s">
        <v>38</v>
      </c>
      <c r="D13" s="4"/>
      <c r="E13" s="4"/>
      <c r="F13" s="4"/>
      <c r="G13" s="4"/>
      <c r="H13" s="4"/>
      <c r="I13" s="4"/>
    </row>
    <row r="14" spans="1:9" x14ac:dyDescent="0.2">
      <c r="A14" s="11" t="s">
        <v>4</v>
      </c>
      <c r="B14" s="6">
        <f>H14</f>
        <v>0</v>
      </c>
      <c r="C14" s="1" t="s">
        <v>30</v>
      </c>
      <c r="D14" s="9">
        <f>VLOOKUP(A14,BALLING[],5,FALSE)</f>
        <v>25</v>
      </c>
      <c r="E14" s="9">
        <f>VLOOKUP(A14,BALLING[],6,FALSE)</f>
        <v>9</v>
      </c>
      <c r="F14" s="9">
        <f>VLOOKUP(A14,BALLING[],7,FALSE)</f>
        <v>100</v>
      </c>
      <c r="G14" s="4">
        <f>E14/D14</f>
        <v>0.36</v>
      </c>
      <c r="H14" s="4">
        <f>(D14/E14)*H11</f>
        <v>0</v>
      </c>
      <c r="I14" s="4"/>
    </row>
    <row r="15" spans="1:9" x14ac:dyDescent="0.2">
      <c r="D15" s="4"/>
      <c r="E15" s="4"/>
      <c r="F15" s="4"/>
      <c r="G15" s="4"/>
      <c r="H15" s="4"/>
      <c r="I15" s="4"/>
    </row>
    <row r="16" spans="1:9" ht="24" x14ac:dyDescent="0.2">
      <c r="B16" s="7" t="s">
        <v>2</v>
      </c>
      <c r="D16" s="4"/>
      <c r="E16" s="4"/>
      <c r="F16" s="4"/>
      <c r="G16" s="4"/>
      <c r="H16" s="4"/>
      <c r="I16" s="4"/>
    </row>
    <row r="17" spans="1:10" x14ac:dyDescent="0.2">
      <c r="A17" s="1" t="s">
        <v>37</v>
      </c>
      <c r="D17" s="4"/>
      <c r="E17" s="4"/>
      <c r="F17" s="4"/>
      <c r="G17" s="4"/>
      <c r="H17" s="4"/>
      <c r="I17" s="4"/>
    </row>
    <row r="18" spans="1:10" x14ac:dyDescent="0.2">
      <c r="A18" s="10" t="s">
        <v>3</v>
      </c>
      <c r="B18" s="5"/>
      <c r="C18" s="1" t="s">
        <v>29</v>
      </c>
      <c r="D18" s="9">
        <f>VLOOKUP($A$18,BALLING[],8,FALSE)</f>
        <v>0</v>
      </c>
      <c r="E18" s="9">
        <f>VLOOKUP(A18,BALLING[],9,FALSE)</f>
        <v>0</v>
      </c>
      <c r="F18" s="9">
        <f>VLOOKUP(A18,BALLING[],10,FALSE)</f>
        <v>0</v>
      </c>
      <c r="G18" s="4" t="e">
        <f>E18/D18</f>
        <v>#DIV/0!</v>
      </c>
      <c r="H18" s="4" t="e">
        <f>B18*G18</f>
        <v>#DIV/0!</v>
      </c>
      <c r="I18" s="4"/>
    </row>
    <row r="19" spans="1:10" x14ac:dyDescent="0.2">
      <c r="D19" s="4"/>
      <c r="E19" s="4"/>
      <c r="F19" s="4"/>
      <c r="G19" s="4"/>
      <c r="H19" s="4"/>
      <c r="I19" s="4"/>
    </row>
    <row r="20" spans="1:10" x14ac:dyDescent="0.2">
      <c r="A20" s="1" t="s">
        <v>38</v>
      </c>
      <c r="D20" s="4"/>
      <c r="E20" s="4"/>
      <c r="F20" s="4"/>
      <c r="G20" s="4"/>
      <c r="H20" s="4"/>
      <c r="I20" s="4"/>
    </row>
    <row r="21" spans="1:10" x14ac:dyDescent="0.2">
      <c r="A21" s="11" t="s">
        <v>4</v>
      </c>
      <c r="B21" s="6" t="e">
        <f>H21</f>
        <v>#DIV/0!</v>
      </c>
      <c r="C21" s="1" t="s">
        <v>30</v>
      </c>
      <c r="D21" s="9">
        <f>VLOOKUP(A21,BALLING[],8,FALSE)</f>
        <v>25</v>
      </c>
      <c r="E21" s="9">
        <f>VLOOKUP(A21,BALLING[],9,FALSE)</f>
        <v>0.76</v>
      </c>
      <c r="F21" s="9">
        <f>VLOOKUP(A21,BALLING[],10,FALSE)</f>
        <v>100</v>
      </c>
      <c r="G21" s="4">
        <f>E21/D21</f>
        <v>3.04E-2</v>
      </c>
      <c r="H21" s="4" t="e">
        <f>(D21/E21)*H18</f>
        <v>#DIV/0!</v>
      </c>
      <c r="I21" s="4"/>
    </row>
    <row r="23" spans="1:10" x14ac:dyDescent="0.2">
      <c r="A23" s="2"/>
      <c r="B23" s="2"/>
      <c r="C23" s="2"/>
      <c r="D23" s="2"/>
    </row>
    <row r="24" spans="1:10" s="4" customFormat="1" x14ac:dyDescent="0.2">
      <c r="A24" s="2"/>
      <c r="B24" s="2"/>
      <c r="C24" s="2"/>
      <c r="D24" s="2"/>
      <c r="E24"/>
      <c r="F24"/>
      <c r="G24"/>
      <c r="H24"/>
      <c r="I24"/>
      <c r="J24"/>
    </row>
    <row r="25" spans="1:10" s="4" customFormat="1" x14ac:dyDescent="0.2">
      <c r="A25" s="2"/>
      <c r="B25" s="2"/>
      <c r="C25" s="2"/>
      <c r="D25" s="2"/>
      <c r="E25"/>
      <c r="F25"/>
      <c r="G25"/>
      <c r="H25"/>
      <c r="I25"/>
      <c r="J25"/>
    </row>
    <row r="26" spans="1:10" s="4" customFormat="1" x14ac:dyDescent="0.2">
      <c r="A26" s="2"/>
      <c r="B26" s="2"/>
      <c r="C26" s="2"/>
      <c r="D26" s="2"/>
      <c r="E26"/>
      <c r="F26"/>
      <c r="G26"/>
      <c r="H26"/>
      <c r="I26"/>
      <c r="J26"/>
    </row>
    <row r="27" spans="1:10" s="4" customFormat="1" x14ac:dyDescent="0.2">
      <c r="A27" s="2"/>
      <c r="B27" s="2"/>
      <c r="C27" s="2"/>
      <c r="D27" s="2"/>
      <c r="E27"/>
      <c r="F27"/>
      <c r="G27"/>
      <c r="H27"/>
      <c r="I27"/>
      <c r="J27"/>
    </row>
    <row r="28" spans="1:10" s="4" customFormat="1" x14ac:dyDescent="0.2">
      <c r="A28" s="2"/>
      <c r="B28" s="2"/>
      <c r="C28" s="2"/>
      <c r="D28" s="2"/>
      <c r="E28"/>
      <c r="F28"/>
      <c r="G28"/>
      <c r="H28"/>
      <c r="I28"/>
      <c r="J28"/>
    </row>
    <row r="29" spans="1:10" s="4" customFormat="1" x14ac:dyDescent="0.2">
      <c r="A29" s="2"/>
      <c r="B29" s="2"/>
      <c r="C29" s="2"/>
      <c r="D29" s="2"/>
      <c r="E29"/>
      <c r="F29"/>
      <c r="G29"/>
      <c r="H29"/>
      <c r="I29"/>
      <c r="J29"/>
    </row>
    <row r="30" spans="1:10" x14ac:dyDescent="0.2">
      <c r="A30" s="2"/>
      <c r="B30" s="2"/>
      <c r="C30" s="2"/>
      <c r="D30" s="2"/>
    </row>
    <row r="31" spans="1:10" x14ac:dyDescent="0.2">
      <c r="A31" s="2"/>
      <c r="B31" s="2"/>
      <c r="C31" s="2"/>
      <c r="D31" s="2"/>
    </row>
    <row r="32" spans="1:10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2"/>
      <c r="B34" s="2"/>
      <c r="C34" s="2"/>
      <c r="D34" s="2"/>
    </row>
    <row r="35" spans="1:4" x14ac:dyDescent="0.2">
      <c r="A35" s="2"/>
      <c r="B35" s="2"/>
      <c r="C35" s="2"/>
      <c r="D35" s="2"/>
    </row>
  </sheetData>
  <sheetProtection algorithmName="SHA-512" hashValue="zTiqwrKW88CklHaqZwet2yToVQ6E59ZynqLspu4qLFlCSkm9SZTx6GC3GEvHevf9mW1/Zk3qnCwL0wSS3aL3ng==" saltValue="FHz2ZTpKKkt4efiHCpTEvA==" spinCount="100000" sheet="1" objects="1" scenarios="1"/>
  <mergeCells count="1">
    <mergeCell ref="A1:C1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9A69651-C1E0-EB41-830A-7FECAE4FFD74}">
          <x14:formula1>
            <xm:f>'DATABASE 2'!$A$5:$A$27</xm:f>
          </x14:formula1>
          <xm:sqref>A4 A21 A18 A14 A11 A7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DATABASE 2</vt:lpstr>
      <vt:lpstr>Calcolatore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Alessio Bertera</dc:creator>
  <cp:lastModifiedBy>Alessio Bertera</cp:lastModifiedBy>
  <dcterms:created xsi:type="dcterms:W3CDTF">2025-09-13T14:05:44Z</dcterms:created>
  <dcterms:modified xsi:type="dcterms:W3CDTF">2026-02-19T16:44:58Z</dcterms:modified>
</cp:coreProperties>
</file>